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514268fe3db660f/デスクトップ/"/>
    </mc:Choice>
  </mc:AlternateContent>
  <xr:revisionPtr revIDLastSave="2" documentId="8_{33EE313F-BCB6-4CFE-B0FC-E8987CDDF4AF}" xr6:coauthVersionLast="47" xr6:coauthVersionMax="47" xr10:uidLastSave="{E037D651-D931-4C69-977B-962A67BC4B7D}"/>
  <bookViews>
    <workbookView xWindow="960" yWindow="-120" windowWidth="19560" windowHeight="11760" activeTab="1" xr2:uid="{D663E720-FE3C-4CDE-8251-E054B2B58C56}"/>
  </bookViews>
  <sheets>
    <sheet name="タップ検討書 (使用例）" sheetId="5" r:id="rId1"/>
    <sheet name="タップ検討書 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6" l="1"/>
  <c r="I43" i="6" s="1"/>
  <c r="D42" i="6"/>
  <c r="I42" i="6" s="1"/>
  <c r="D41" i="6"/>
  <c r="I41" i="6" s="1"/>
  <c r="D40" i="6"/>
  <c r="I40" i="6" s="1"/>
  <c r="D39" i="6"/>
  <c r="I39" i="6" s="1"/>
  <c r="D37" i="6"/>
  <c r="I37" i="6" s="1"/>
  <c r="D36" i="6"/>
  <c r="I36" i="6" s="1"/>
  <c r="D35" i="6"/>
  <c r="I35" i="6" s="1"/>
  <c r="D34" i="6"/>
  <c r="I34" i="6" s="1"/>
  <c r="D33" i="6"/>
  <c r="I33" i="6" s="1"/>
  <c r="I31" i="6"/>
  <c r="I30" i="6"/>
  <c r="I29" i="6"/>
  <c r="I28" i="6"/>
  <c r="I27" i="6"/>
  <c r="C21" i="6"/>
  <c r="C20" i="6"/>
  <c r="C19" i="6"/>
  <c r="M12" i="6"/>
  <c r="M15" i="6" s="1"/>
  <c r="C7" i="6"/>
  <c r="M15" i="5"/>
  <c r="C21" i="5"/>
  <c r="M12" i="5"/>
  <c r="C20" i="5"/>
  <c r="C7" i="5"/>
  <c r="D43" i="5"/>
  <c r="I43" i="5" s="1"/>
  <c r="D42" i="5"/>
  <c r="I42" i="5" s="1"/>
  <c r="D41" i="5"/>
  <c r="I41" i="5" s="1"/>
  <c r="D40" i="5"/>
  <c r="I40" i="5" s="1"/>
  <c r="D39" i="5"/>
  <c r="I39" i="5" s="1"/>
  <c r="D37" i="5"/>
  <c r="I37" i="5" s="1"/>
  <c r="D36" i="5"/>
  <c r="I36" i="5" s="1"/>
  <c r="D35" i="5"/>
  <c r="I35" i="5" s="1"/>
  <c r="D34" i="5"/>
  <c r="I34" i="5" s="1"/>
  <c r="D33" i="5"/>
  <c r="I33" i="5" s="1"/>
  <c r="I31" i="5"/>
  <c r="I30" i="5"/>
  <c r="I29" i="5"/>
  <c r="I28" i="5"/>
  <c r="I27" i="5"/>
  <c r="E27" i="5" s="1"/>
  <c r="C19" i="5"/>
  <c r="I23" i="6" l="1"/>
  <c r="G31" i="6" s="1"/>
  <c r="H37" i="6"/>
  <c r="G19" i="6"/>
  <c r="E27" i="6" s="1"/>
  <c r="H23" i="6"/>
  <c r="F37" i="6" s="1"/>
  <c r="H22" i="6"/>
  <c r="F36" i="6" s="1"/>
  <c r="H21" i="6"/>
  <c r="F29" i="6" s="1"/>
  <c r="I20" i="6"/>
  <c r="G28" i="6" s="1"/>
  <c r="J19" i="6"/>
  <c r="H27" i="6" s="1"/>
  <c r="G23" i="6"/>
  <c r="E31" i="6" s="1"/>
  <c r="G22" i="6"/>
  <c r="E30" i="6" s="1"/>
  <c r="G21" i="6"/>
  <c r="E29" i="6" s="1"/>
  <c r="H20" i="6"/>
  <c r="F40" i="6" s="1"/>
  <c r="I19" i="6"/>
  <c r="G39" i="6" s="1"/>
  <c r="J23" i="6"/>
  <c r="H31" i="6" s="1"/>
  <c r="J22" i="6"/>
  <c r="H30" i="6" s="1"/>
  <c r="J21" i="6"/>
  <c r="H29" i="6" s="1"/>
  <c r="E35" i="6"/>
  <c r="F35" i="6"/>
  <c r="H19" i="6"/>
  <c r="F33" i="6" s="1"/>
  <c r="G20" i="6"/>
  <c r="E28" i="6" s="1"/>
  <c r="G34" i="6"/>
  <c r="E39" i="6"/>
  <c r="H43" i="6"/>
  <c r="J20" i="6"/>
  <c r="H28" i="6" s="1"/>
  <c r="I21" i="6"/>
  <c r="G29" i="6" s="1"/>
  <c r="I22" i="6"/>
  <c r="G36" i="6" s="1"/>
  <c r="I20" i="5"/>
  <c r="E34" i="6" l="1"/>
  <c r="H36" i="6"/>
  <c r="G43" i="6"/>
  <c r="F34" i="6"/>
  <c r="H42" i="6"/>
  <c r="G40" i="6"/>
  <c r="G42" i="6"/>
  <c r="G37" i="6"/>
  <c r="G33" i="6"/>
  <c r="F27" i="6"/>
  <c r="E42" i="6"/>
  <c r="E37" i="6"/>
  <c r="E33" i="6"/>
  <c r="E41" i="6"/>
  <c r="E36" i="6"/>
  <c r="G27" i="6"/>
  <c r="E40" i="6"/>
  <c r="G30" i="6"/>
  <c r="G41" i="6"/>
  <c r="F39" i="6"/>
  <c r="H33" i="6"/>
  <c r="H41" i="6"/>
  <c r="H40" i="6"/>
  <c r="F30" i="6"/>
  <c r="E43" i="6"/>
  <c r="G35" i="6"/>
  <c r="F31" i="6"/>
  <c r="F43" i="6"/>
  <c r="H39" i="6"/>
  <c r="H34" i="6"/>
  <c r="H35" i="6"/>
  <c r="F42" i="6"/>
  <c r="F28" i="6"/>
  <c r="F41" i="6"/>
  <c r="I22" i="5"/>
  <c r="G36" i="5" s="1"/>
  <c r="H23" i="5"/>
  <c r="H22" i="5"/>
  <c r="F42" i="5" s="1"/>
  <c r="J20" i="5"/>
  <c r="H28" i="5" s="1"/>
  <c r="H21" i="5"/>
  <c r="F29" i="5" s="1"/>
  <c r="I21" i="5"/>
  <c r="G29" i="5" s="1"/>
  <c r="J19" i="5"/>
  <c r="H27" i="5" s="1"/>
  <c r="F30" i="5"/>
  <c r="G28" i="5"/>
  <c r="G40" i="5"/>
  <c r="G34" i="5"/>
  <c r="G42" i="5"/>
  <c r="F41" i="5"/>
  <c r="F36" i="5"/>
  <c r="G30" i="5"/>
  <c r="G19" i="5"/>
  <c r="G23" i="5"/>
  <c r="G22" i="5"/>
  <c r="G21" i="5"/>
  <c r="H20" i="5"/>
  <c r="I19" i="5"/>
  <c r="J23" i="5"/>
  <c r="J22" i="5"/>
  <c r="J21" i="5"/>
  <c r="G20" i="5"/>
  <c r="H19" i="5"/>
  <c r="G41" i="5"/>
  <c r="F43" i="5"/>
  <c r="F35" i="5"/>
  <c r="I23" i="5"/>
  <c r="H40" i="5" l="1"/>
  <c r="G35" i="5"/>
  <c r="H34" i="5"/>
  <c r="H33" i="5"/>
  <c r="H39" i="5"/>
  <c r="F37" i="5"/>
  <c r="F31" i="5"/>
  <c r="E28" i="5"/>
  <c r="E34" i="5"/>
  <c r="E40" i="5"/>
  <c r="H41" i="5"/>
  <c r="H29" i="5"/>
  <c r="H35" i="5"/>
  <c r="F28" i="5"/>
  <c r="F34" i="5"/>
  <c r="F40" i="5"/>
  <c r="E33" i="5"/>
  <c r="E39" i="5"/>
  <c r="G27" i="5"/>
  <c r="G33" i="5"/>
  <c r="G39" i="5"/>
  <c r="G31" i="5"/>
  <c r="G37" i="5"/>
  <c r="G43" i="5"/>
  <c r="H36" i="5"/>
  <c r="H42" i="5"/>
  <c r="H30" i="5"/>
  <c r="E29" i="5"/>
  <c r="E35" i="5"/>
  <c r="E41" i="5"/>
  <c r="E31" i="5"/>
  <c r="E37" i="5"/>
  <c r="E43" i="5"/>
  <c r="F33" i="5"/>
  <c r="F39" i="5"/>
  <c r="F27" i="5"/>
  <c r="H31" i="5"/>
  <c r="H37" i="5"/>
  <c r="H43" i="5"/>
  <c r="E42" i="5"/>
  <c r="E30" i="5"/>
  <c r="E3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27" authorId="0" shapeId="0" xr:uid="{74CE25D9-7EC1-4351-B373-F3EFDBF8E256}">
      <text>
        <r>
          <rPr>
            <b/>
            <sz val="9"/>
            <color indexed="81"/>
            <rFont val="MS P ゴシック"/>
            <family val="3"/>
            <charset val="128"/>
          </rPr>
          <t>任意のタップ値を入力して下さい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27" authorId="0" shapeId="0" xr:uid="{0D58F770-78C5-4B02-BB8C-97B930AFA2B4}">
      <text>
        <r>
          <rPr>
            <b/>
            <sz val="9"/>
            <color indexed="81"/>
            <rFont val="MS P ゴシック"/>
            <family val="3"/>
            <charset val="128"/>
          </rPr>
          <t>任意のタップ値を入力して下さい</t>
        </r>
      </text>
    </comment>
  </commentList>
</comments>
</file>

<file path=xl/sharedStrings.xml><?xml version="1.0" encoding="utf-8"?>
<sst xmlns="http://schemas.openxmlformats.org/spreadsheetml/2006/main" count="114" uniqueCount="42">
  <si>
    <t>力率</t>
    <rPh sb="0" eb="2">
      <t>リキリツ</t>
    </rPh>
    <phoneticPr fontId="2"/>
  </si>
  <si>
    <t>[V]</t>
    <phoneticPr fontId="2"/>
  </si>
  <si>
    <t>既設変圧器のパラメータ</t>
    <rPh sb="0" eb="2">
      <t>キセツ</t>
    </rPh>
    <rPh sb="2" eb="5">
      <t>ヘンアツキ</t>
    </rPh>
    <phoneticPr fontId="2"/>
  </si>
  <si>
    <t>変圧比</t>
    <rPh sb="0" eb="3">
      <t>ヘンアツヒ</t>
    </rPh>
    <phoneticPr fontId="2"/>
  </si>
  <si>
    <t>%インピーダンス</t>
    <phoneticPr fontId="2"/>
  </si>
  <si>
    <t>定格容量</t>
    <rPh sb="0" eb="2">
      <t>テイカク</t>
    </rPh>
    <rPh sb="2" eb="4">
      <t>ヨウリョウ</t>
    </rPh>
    <phoneticPr fontId="2"/>
  </si>
  <si>
    <t>[%]</t>
    <phoneticPr fontId="2"/>
  </si>
  <si>
    <t>電圧変動率の算出</t>
    <rPh sb="0" eb="2">
      <t>デンアツ</t>
    </rPh>
    <rPh sb="2" eb="5">
      <t>ヘンドウリツ</t>
    </rPh>
    <rPh sb="6" eb="8">
      <t>サンシュツ</t>
    </rPh>
    <phoneticPr fontId="2"/>
  </si>
  <si>
    <t>%抵抗</t>
    <rPh sb="1" eb="3">
      <t>テイコウ</t>
    </rPh>
    <phoneticPr fontId="2"/>
  </si>
  <si>
    <t>%リアクタンス</t>
    <phoneticPr fontId="2"/>
  </si>
  <si>
    <t>インピーダンスワット</t>
    <phoneticPr fontId="2"/>
  </si>
  <si>
    <t>変圧器試験成績</t>
    <rPh sb="0" eb="3">
      <t>ヘンアツキ</t>
    </rPh>
    <rPh sb="3" eb="5">
      <t>シケン</t>
    </rPh>
    <rPh sb="5" eb="7">
      <t>セイセキ</t>
    </rPh>
    <phoneticPr fontId="2"/>
  </si>
  <si>
    <t>無負荷損</t>
    <rPh sb="0" eb="4">
      <t>ムフカソン</t>
    </rPh>
    <phoneticPr fontId="2"/>
  </si>
  <si>
    <t>インピーダンス電圧</t>
    <rPh sb="7" eb="9">
      <t>デンアツ</t>
    </rPh>
    <phoneticPr fontId="2"/>
  </si>
  <si>
    <t>一次電流</t>
    <rPh sb="0" eb="4">
      <t>イチジデンリュウ</t>
    </rPh>
    <phoneticPr fontId="2"/>
  </si>
  <si>
    <t>短絡試験</t>
    <rPh sb="0" eb="4">
      <t>タンラクシケン</t>
    </rPh>
    <phoneticPr fontId="2"/>
  </si>
  <si>
    <t>無負荷試験</t>
    <rPh sb="0" eb="5">
      <t>ムフカシケン</t>
    </rPh>
    <phoneticPr fontId="2"/>
  </si>
  <si>
    <t>変圧器使用状況</t>
    <rPh sb="0" eb="3">
      <t>ヘンアツキ</t>
    </rPh>
    <rPh sb="3" eb="5">
      <t>シヨウ</t>
    </rPh>
    <rPh sb="5" eb="7">
      <t>ジョウキョウ</t>
    </rPh>
    <phoneticPr fontId="2"/>
  </si>
  <si>
    <t>一次側電圧タップ値</t>
    <rPh sb="0" eb="3">
      <t>イチジガワ</t>
    </rPh>
    <rPh sb="3" eb="5">
      <t>デンアツ</t>
    </rPh>
    <rPh sb="8" eb="9">
      <t>チ</t>
    </rPh>
    <phoneticPr fontId="2"/>
  </si>
  <si>
    <t>二次側電圧タップ値</t>
    <rPh sb="0" eb="5">
      <t>ニジガワデンアツ</t>
    </rPh>
    <rPh sb="8" eb="9">
      <t>チ</t>
    </rPh>
    <phoneticPr fontId="2"/>
  </si>
  <si>
    <t>一次側電圧の最大値</t>
    <rPh sb="0" eb="3">
      <t>イチジガワ</t>
    </rPh>
    <rPh sb="3" eb="5">
      <t>デンアツ</t>
    </rPh>
    <rPh sb="6" eb="9">
      <t>サイダイチ</t>
    </rPh>
    <phoneticPr fontId="2"/>
  </si>
  <si>
    <t>二次側電圧の最大値</t>
    <rPh sb="0" eb="3">
      <t>ニジガワ</t>
    </rPh>
    <rPh sb="3" eb="5">
      <t>デンアツ</t>
    </rPh>
    <rPh sb="6" eb="9">
      <t>サイダイチ</t>
    </rPh>
    <phoneticPr fontId="2"/>
  </si>
  <si>
    <t>一次側電圧の最小値</t>
    <rPh sb="0" eb="3">
      <t>イチジガワ</t>
    </rPh>
    <rPh sb="3" eb="5">
      <t>デンアツ</t>
    </rPh>
    <rPh sb="6" eb="9">
      <t>サイショウチ</t>
    </rPh>
    <phoneticPr fontId="2"/>
  </si>
  <si>
    <t>二次側電圧の最小値</t>
    <rPh sb="0" eb="3">
      <t>ニジガワ</t>
    </rPh>
    <rPh sb="3" eb="5">
      <t>デンアツ</t>
    </rPh>
    <rPh sb="6" eb="9">
      <t>サイショウチ</t>
    </rPh>
    <phoneticPr fontId="2"/>
  </si>
  <si>
    <t>一次側電圧の平均値</t>
    <rPh sb="0" eb="3">
      <t>イチジガワ</t>
    </rPh>
    <rPh sb="3" eb="5">
      <t>デンアツ</t>
    </rPh>
    <rPh sb="6" eb="9">
      <t>ヘイキンチ</t>
    </rPh>
    <phoneticPr fontId="2"/>
  </si>
  <si>
    <t>二次側電圧の平均値</t>
    <rPh sb="0" eb="3">
      <t>ニジガワ</t>
    </rPh>
    <rPh sb="3" eb="5">
      <t>デンアツ</t>
    </rPh>
    <rPh sb="6" eb="9">
      <t>ヘイキンチ</t>
    </rPh>
    <phoneticPr fontId="2"/>
  </si>
  <si>
    <t>タップ検討</t>
    <rPh sb="3" eb="5">
      <t>ケントウ</t>
    </rPh>
    <phoneticPr fontId="2"/>
  </si>
  <si>
    <t>負荷率</t>
  </si>
  <si>
    <t>電圧が平均値の時</t>
    <rPh sb="0" eb="2">
      <t>デンアツ</t>
    </rPh>
    <rPh sb="3" eb="6">
      <t>ヘイキンチ</t>
    </rPh>
    <rPh sb="7" eb="8">
      <t>トキ</t>
    </rPh>
    <phoneticPr fontId="2"/>
  </si>
  <si>
    <t>電圧が最大値の時</t>
    <rPh sb="0" eb="2">
      <t>デンアツ</t>
    </rPh>
    <rPh sb="3" eb="5">
      <t>サイダイ</t>
    </rPh>
    <rPh sb="5" eb="6">
      <t>アタイ</t>
    </rPh>
    <rPh sb="7" eb="8">
      <t>トキ</t>
    </rPh>
    <phoneticPr fontId="2"/>
  </si>
  <si>
    <t>電圧が最小値の時</t>
    <rPh sb="0" eb="2">
      <t>デンアツ</t>
    </rPh>
    <rPh sb="3" eb="5">
      <t>サイショウ</t>
    </rPh>
    <rPh sb="5" eb="6">
      <t>アタイ</t>
    </rPh>
    <rPh sb="7" eb="8">
      <t>トキ</t>
    </rPh>
    <phoneticPr fontId="2"/>
  </si>
  <si>
    <t>負荷率</t>
    <rPh sb="0" eb="3">
      <t>フカリツ</t>
    </rPh>
    <phoneticPr fontId="2"/>
  </si>
  <si>
    <t>タップ</t>
    <phoneticPr fontId="2"/>
  </si>
  <si>
    <t>[W]</t>
    <phoneticPr fontId="2"/>
  </si>
  <si>
    <t>[A]</t>
    <phoneticPr fontId="2"/>
  </si>
  <si>
    <t>試験成績が分からない時</t>
    <rPh sb="0" eb="4">
      <t>シケンセイセキ</t>
    </rPh>
    <rPh sb="5" eb="6">
      <t>ワ</t>
    </rPh>
    <rPh sb="10" eb="11">
      <t>トキ</t>
    </rPh>
    <phoneticPr fontId="2"/>
  </si>
  <si>
    <t>101±6V</t>
    <phoneticPr fontId="2"/>
  </si>
  <si>
    <t>202±20V</t>
    <phoneticPr fontId="2"/>
  </si>
  <si>
    <t>400V±10％</t>
    <phoneticPr fontId="2"/>
  </si>
  <si>
    <t>二次側電圧管理値 参考</t>
    <rPh sb="0" eb="3">
      <t>ニジガワ</t>
    </rPh>
    <rPh sb="3" eb="5">
      <t>デンアツ</t>
    </rPh>
    <rPh sb="5" eb="7">
      <t>カンリ</t>
    </rPh>
    <rPh sb="7" eb="8">
      <t>チ</t>
    </rPh>
    <rPh sb="9" eb="11">
      <t>サンコウ</t>
    </rPh>
    <phoneticPr fontId="2"/>
  </si>
  <si>
    <t>[kVA]</t>
    <phoneticPr fontId="2"/>
  </si>
  <si>
    <r>
      <t>▲：</t>
    </r>
    <r>
      <rPr>
        <b/>
        <sz val="8"/>
        <color rgb="FFFF0000"/>
        <rFont val="游ゴシック"/>
        <family val="3"/>
        <charset val="128"/>
        <scheme val="minor"/>
      </rPr>
      <t>赤枠内が</t>
    </r>
    <r>
      <rPr>
        <b/>
        <sz val="8"/>
        <rFont val="游ゴシック"/>
        <family val="3"/>
        <charset val="128"/>
        <scheme val="minor"/>
      </rPr>
      <t>各負荷率、力率の時の</t>
    </r>
    <r>
      <rPr>
        <b/>
        <sz val="8"/>
        <color rgb="FFFF0000"/>
        <rFont val="游ゴシック"/>
        <family val="3"/>
        <charset val="128"/>
        <scheme val="minor"/>
      </rPr>
      <t>変圧器二次側電圧</t>
    </r>
    <rPh sb="2" eb="5">
      <t>アカワクナイ</t>
    </rPh>
    <rPh sb="6" eb="7">
      <t>カク</t>
    </rPh>
    <rPh sb="7" eb="10">
      <t>フカリツ</t>
    </rPh>
    <rPh sb="11" eb="13">
      <t>リキリツ</t>
    </rPh>
    <rPh sb="14" eb="15">
      <t>トキ</t>
    </rPh>
    <rPh sb="16" eb="19">
      <t>ヘンアツキ</t>
    </rPh>
    <rPh sb="19" eb="22">
      <t>ニジガワ</t>
    </rPh>
    <rPh sb="22" eb="24">
      <t>デンアツ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</si>
</sst>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);[Red]\(0.000\)"/>
    <numFmt numFmtId="177" formatCode="0.0"/>
  </numFmts>
  <fonts count="9">
    <font>
      <sz val="8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1" xfId="0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2" borderId="1" xfId="2" applyNumberFormat="1" applyFont="1" applyFill="1" applyBorder="1">
      <alignment vertical="center"/>
    </xf>
    <xf numFmtId="2" fontId="0" fillId="0" borderId="0" xfId="0" applyNumberFormat="1">
      <alignment vertical="center"/>
    </xf>
    <xf numFmtId="2" fontId="0" fillId="2" borderId="1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2" borderId="6" xfId="0" applyFill="1" applyBorder="1">
      <alignment vertical="center"/>
    </xf>
    <xf numFmtId="0" fontId="0" fillId="0" borderId="6" xfId="0" applyFill="1" applyBorder="1">
      <alignment vertical="center"/>
    </xf>
    <xf numFmtId="9" fontId="0" fillId="0" borderId="7" xfId="0" applyNumberFormat="1" applyBorder="1" applyAlignment="1">
      <alignment horizontal="center" vertical="center"/>
    </xf>
    <xf numFmtId="9" fontId="0" fillId="0" borderId="7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12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</cellXfs>
  <cellStyles count="3">
    <cellStyle name="パーセント" xfId="2" builtinId="5"/>
    <cellStyle name="標準" xfId="0" builtinId="0"/>
    <cellStyle name="標準 2" xfId="1" xr:uid="{AD548005-7F6A-468C-9468-0D73B46F33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66674</xdr:colOff>
      <xdr:row>17</xdr:row>
      <xdr:rowOff>161924</xdr:rowOff>
    </xdr:from>
    <xdr:to>
      <xdr:col>10</xdr:col>
      <xdr:colOff>285749</xdr:colOff>
      <xdr:row>23</xdr:row>
      <xdr:rowOff>95249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D86FE38E-38E6-4162-BE27-4A30A7185B25}"/>
            </a:ext>
          </a:extLst>
        </xdr:cNvPr>
        <xdr:cNvSpPr/>
      </xdr:nvSpPr>
      <xdr:spPr>
        <a:xfrm>
          <a:off x="6943724" y="2971799"/>
          <a:ext cx="219075" cy="904875"/>
        </a:xfrm>
        <a:prstGeom prst="righ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333375</xdr:colOff>
      <xdr:row>19</xdr:row>
      <xdr:rowOff>152400</xdr:rowOff>
    </xdr:from>
    <xdr:to>
      <xdr:col>13</xdr:col>
      <xdr:colOff>104775</xdr:colOff>
      <xdr:row>23</xdr:row>
      <xdr:rowOff>76200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7404A10-F8BC-42B9-8AD9-D85744D73287}"/>
            </a:ext>
          </a:extLst>
        </xdr:cNvPr>
        <xdr:cNvSpPr txBox="1"/>
      </xdr:nvSpPr>
      <xdr:spPr>
        <a:xfrm>
          <a:off x="7210425" y="3286125"/>
          <a:ext cx="13716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電圧変動率</a:t>
          </a:r>
        </a:p>
      </xdr:txBody>
    </xdr:sp>
    <xdr:clientData/>
  </xdr:twoCellAnchor>
  <xdr:twoCellAnchor>
    <xdr:from>
      <xdr:col>5</xdr:col>
      <xdr:colOff>323849</xdr:colOff>
      <xdr:row>11</xdr:row>
      <xdr:rowOff>38100</xdr:rowOff>
    </xdr:from>
    <xdr:to>
      <xdr:col>6</xdr:col>
      <xdr:colOff>9525</xdr:colOff>
      <xdr:row>14</xdr:row>
      <xdr:rowOff>152401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D9D31625-B89F-4005-B49C-9D0914C856A1}"/>
            </a:ext>
          </a:extLst>
        </xdr:cNvPr>
        <xdr:cNvSpPr/>
      </xdr:nvSpPr>
      <xdr:spPr>
        <a:xfrm>
          <a:off x="4533899" y="1857375"/>
          <a:ext cx="219076" cy="619126"/>
        </a:xfrm>
        <a:prstGeom prst="righ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76200</xdr:colOff>
      <xdr:row>11</xdr:row>
      <xdr:rowOff>66674</xdr:rowOff>
    </xdr:from>
    <xdr:to>
      <xdr:col>11</xdr:col>
      <xdr:colOff>285750</xdr:colOff>
      <xdr:row>15</xdr:row>
      <xdr:rowOff>57149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2953BE9-1746-47C1-A7F2-C78B8278144A}"/>
            </a:ext>
          </a:extLst>
        </xdr:cNvPr>
        <xdr:cNvSpPr txBox="1"/>
      </xdr:nvSpPr>
      <xdr:spPr>
        <a:xfrm>
          <a:off x="4819650" y="1885949"/>
          <a:ext cx="2876550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詳細に検討したい場合には必要だが、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ざっくりでいい場合にはわからなくても</a:t>
          </a:r>
          <a:r>
            <a:rPr kumimoji="1" lang="en-US" altLang="ja-JP" sz="1100" b="1">
              <a:solidFill>
                <a:srgbClr val="FF0000"/>
              </a:solidFill>
            </a:rPr>
            <a:t>OK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66674</xdr:colOff>
      <xdr:row>17</xdr:row>
      <xdr:rowOff>161924</xdr:rowOff>
    </xdr:from>
    <xdr:to>
      <xdr:col>10</xdr:col>
      <xdr:colOff>285749</xdr:colOff>
      <xdr:row>23</xdr:row>
      <xdr:rowOff>95249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B0DD5316-4BEF-4916-B619-95B44235E04D}"/>
            </a:ext>
          </a:extLst>
        </xdr:cNvPr>
        <xdr:cNvSpPr/>
      </xdr:nvSpPr>
      <xdr:spPr>
        <a:xfrm>
          <a:off x="6943724" y="3019424"/>
          <a:ext cx="219075" cy="904875"/>
        </a:xfrm>
        <a:prstGeom prst="righ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333375</xdr:colOff>
      <xdr:row>19</xdr:row>
      <xdr:rowOff>152400</xdr:rowOff>
    </xdr:from>
    <xdr:to>
      <xdr:col>13</xdr:col>
      <xdr:colOff>104775</xdr:colOff>
      <xdr:row>23</xdr:row>
      <xdr:rowOff>76200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1A1D3C1-5798-403C-B5CA-4EFF2E404A90}"/>
            </a:ext>
          </a:extLst>
        </xdr:cNvPr>
        <xdr:cNvSpPr txBox="1"/>
      </xdr:nvSpPr>
      <xdr:spPr>
        <a:xfrm>
          <a:off x="7210425" y="3333750"/>
          <a:ext cx="13716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電圧変動率</a:t>
          </a:r>
        </a:p>
      </xdr:txBody>
    </xdr:sp>
    <xdr:clientData/>
  </xdr:twoCellAnchor>
  <xdr:twoCellAnchor>
    <xdr:from>
      <xdr:col>5</xdr:col>
      <xdr:colOff>323849</xdr:colOff>
      <xdr:row>11</xdr:row>
      <xdr:rowOff>38100</xdr:rowOff>
    </xdr:from>
    <xdr:to>
      <xdr:col>6</xdr:col>
      <xdr:colOff>9525</xdr:colOff>
      <xdr:row>14</xdr:row>
      <xdr:rowOff>152401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8671403-D4CD-43B2-9C24-6DCEC5EA0FE1}"/>
            </a:ext>
          </a:extLst>
        </xdr:cNvPr>
        <xdr:cNvSpPr/>
      </xdr:nvSpPr>
      <xdr:spPr>
        <a:xfrm>
          <a:off x="4533899" y="1857375"/>
          <a:ext cx="219076" cy="619126"/>
        </a:xfrm>
        <a:prstGeom prst="righ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76200</xdr:colOff>
      <xdr:row>11</xdr:row>
      <xdr:rowOff>66674</xdr:rowOff>
    </xdr:from>
    <xdr:to>
      <xdr:col>11</xdr:col>
      <xdr:colOff>285750</xdr:colOff>
      <xdr:row>15</xdr:row>
      <xdr:rowOff>57149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E689C0D-9D40-40C0-9892-62B8B3C33C5D}"/>
            </a:ext>
          </a:extLst>
        </xdr:cNvPr>
        <xdr:cNvSpPr txBox="1"/>
      </xdr:nvSpPr>
      <xdr:spPr>
        <a:xfrm>
          <a:off x="4819650" y="1885949"/>
          <a:ext cx="2876550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詳細に検討したい場合には必要だが、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ざっくりでいい場合にはわからなくても</a:t>
          </a:r>
          <a:r>
            <a:rPr kumimoji="1" lang="en-US" altLang="ja-JP" sz="1100" b="1">
              <a:solidFill>
                <a:srgbClr val="FF0000"/>
              </a:solidFill>
            </a:rPr>
            <a:t>OK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30113-1671-4B4F-9D39-2AAD27E426A7}">
  <dimension ref="B3:N45"/>
  <sheetViews>
    <sheetView workbookViewId="0">
      <selection activeCell="Q10" sqref="Q10"/>
    </sheetView>
  </sheetViews>
  <sheetFormatPr defaultRowHeight="12.75"/>
  <cols>
    <col min="2" max="2" width="23.83203125" bestFit="1" customWidth="1"/>
    <col min="3" max="3" width="21.83203125" bestFit="1" customWidth="1"/>
  </cols>
  <sheetData>
    <row r="3" spans="2:14">
      <c r="B3" s="34" t="s">
        <v>2</v>
      </c>
      <c r="F3" s="34" t="s">
        <v>17</v>
      </c>
    </row>
    <row r="5" spans="2:14">
      <c r="B5" s="2" t="s">
        <v>18</v>
      </c>
      <c r="C5" s="5">
        <v>6600</v>
      </c>
      <c r="D5" s="2" t="s">
        <v>1</v>
      </c>
      <c r="F5" s="16" t="s">
        <v>20</v>
      </c>
      <c r="G5" s="16"/>
      <c r="H5" s="5">
        <v>6800</v>
      </c>
      <c r="I5" s="2" t="s">
        <v>1</v>
      </c>
    </row>
    <row r="6" spans="2:14" ht="13.5" thickBot="1">
      <c r="B6" s="2" t="s">
        <v>19</v>
      </c>
      <c r="C6" s="5">
        <v>210</v>
      </c>
      <c r="D6" s="2" t="s">
        <v>1</v>
      </c>
      <c r="F6" s="20" t="s">
        <v>21</v>
      </c>
      <c r="G6" s="20"/>
      <c r="H6" s="7">
        <v>211</v>
      </c>
      <c r="I6" s="4" t="s">
        <v>1</v>
      </c>
    </row>
    <row r="7" spans="2:14" ht="13.5" thickTop="1">
      <c r="B7" s="2" t="s">
        <v>3</v>
      </c>
      <c r="C7" s="11">
        <f>C6/C5</f>
        <v>3.1818181818181815E-2</v>
      </c>
      <c r="D7" s="2"/>
      <c r="F7" s="15" t="s">
        <v>22</v>
      </c>
      <c r="G7" s="15"/>
      <c r="H7" s="8">
        <v>6455</v>
      </c>
      <c r="I7" s="3" t="s">
        <v>1</v>
      </c>
    </row>
    <row r="8" spans="2:14" ht="13.5" thickBot="1">
      <c r="B8" s="2" t="s">
        <v>4</v>
      </c>
      <c r="C8" s="13">
        <v>6</v>
      </c>
      <c r="D8" s="2" t="s">
        <v>6</v>
      </c>
      <c r="F8" s="20" t="s">
        <v>23</v>
      </c>
      <c r="G8" s="20"/>
      <c r="H8" s="7">
        <v>198</v>
      </c>
      <c r="I8" s="4" t="s">
        <v>1</v>
      </c>
    </row>
    <row r="9" spans="2:14" ht="13.5" thickTop="1">
      <c r="B9" s="2" t="s">
        <v>5</v>
      </c>
      <c r="C9" s="5">
        <v>2000</v>
      </c>
      <c r="D9" s="2" t="s">
        <v>40</v>
      </c>
      <c r="F9" s="15" t="s">
        <v>24</v>
      </c>
      <c r="G9" s="15"/>
      <c r="H9" s="8">
        <v>6560</v>
      </c>
      <c r="I9" s="3" t="s">
        <v>1</v>
      </c>
    </row>
    <row r="10" spans="2:14">
      <c r="F10" s="16" t="s">
        <v>25</v>
      </c>
      <c r="G10" s="16"/>
      <c r="H10" s="5">
        <v>205</v>
      </c>
      <c r="I10" s="2" t="s">
        <v>1</v>
      </c>
    </row>
    <row r="11" spans="2:14">
      <c r="B11" s="34" t="s">
        <v>11</v>
      </c>
      <c r="M11" t="s">
        <v>35</v>
      </c>
    </row>
    <row r="12" spans="2:14" ht="13.5" thickBot="1">
      <c r="B12" s="6" t="s">
        <v>16</v>
      </c>
      <c r="C12" s="4" t="s">
        <v>12</v>
      </c>
      <c r="D12" s="7"/>
      <c r="E12" s="4" t="s">
        <v>33</v>
      </c>
      <c r="M12" s="12">
        <f>IF(D12,SQRT((C8)^2 - (D15/C8)^2),0.95*C8)</f>
        <v>5.6999999999999993</v>
      </c>
      <c r="N12" t="s">
        <v>9</v>
      </c>
    </row>
    <row r="13" spans="2:14" ht="13.5" thickTop="1">
      <c r="B13" s="15" t="s">
        <v>15</v>
      </c>
      <c r="C13" s="3" t="s">
        <v>13</v>
      </c>
      <c r="D13" s="8"/>
      <c r="E13" s="3" t="s">
        <v>1</v>
      </c>
    </row>
    <row r="14" spans="2:14">
      <c r="B14" s="16"/>
      <c r="C14" s="2" t="s">
        <v>14</v>
      </c>
      <c r="D14" s="5"/>
      <c r="E14" s="2" t="s">
        <v>34</v>
      </c>
    </row>
    <row r="15" spans="2:14">
      <c r="B15" s="16"/>
      <c r="C15" s="2" t="s">
        <v>10</v>
      </c>
      <c r="D15" s="5"/>
      <c r="E15" s="2" t="s">
        <v>33</v>
      </c>
      <c r="M15" s="12">
        <f>IF(D15,D15/C8,SQRT((C8)^2 -(M12)^2))</f>
        <v>1.8734993995195208</v>
      </c>
      <c r="N15" t="s">
        <v>8</v>
      </c>
    </row>
    <row r="17" spans="2:12" ht="16.5">
      <c r="B17" s="35" t="s">
        <v>7</v>
      </c>
      <c r="I17" t="s">
        <v>27</v>
      </c>
    </row>
    <row r="18" spans="2:12">
      <c r="G18" s="1">
        <v>1</v>
      </c>
      <c r="H18" s="1">
        <v>0.7</v>
      </c>
      <c r="I18" s="1">
        <v>0.5</v>
      </c>
      <c r="J18" s="1">
        <v>0.2</v>
      </c>
    </row>
    <row r="19" spans="2:12">
      <c r="B19" t="s">
        <v>4</v>
      </c>
      <c r="C19" s="12">
        <f>C8</f>
        <v>6</v>
      </c>
      <c r="D19" t="s">
        <v>6</v>
      </c>
      <c r="F19" s="9">
        <v>1</v>
      </c>
      <c r="G19" s="2">
        <f>C20*F19+C21*SQRT(1-(F19)^2)+1*((C21*F19)^2-(C20*(SQRT(1-(F19)^2)^2))/200)</f>
        <v>9.2100000000000044</v>
      </c>
      <c r="H19" s="2">
        <f>C20*F19+C21*SQRT(1-(F19)^2)+0.7*((C21*F19)^2-(C20*(SQRT(1-(F19)^2)^2))/200)</f>
        <v>8.1570000000000036</v>
      </c>
      <c r="I19" s="2">
        <f>C20*F19+C21*SQRT(1-(F19)^2)+0.5*((C21*F19)^2-(C20*(SQRT(1-(F19)^2)^2))/200)</f>
        <v>7.4550000000000018</v>
      </c>
      <c r="J19" s="2">
        <f>C20*F19+C21*SQRT(1-(F19)^2)+0.2*((C21*F19)^2-(C20*(SQRT(1-(F19)^2)^2))/200)</f>
        <v>6.4020000000000001</v>
      </c>
    </row>
    <row r="20" spans="2:12">
      <c r="B20" t="s">
        <v>8</v>
      </c>
      <c r="C20" s="12">
        <f>IF(D12,SQRT((C8)^2 - (D15/C8)^2),0.95*C8)</f>
        <v>5.6999999999999993</v>
      </c>
      <c r="D20" t="s">
        <v>6</v>
      </c>
      <c r="E20" t="s">
        <v>0</v>
      </c>
      <c r="F20" s="9">
        <v>0.95</v>
      </c>
      <c r="G20" s="2">
        <f>$C$20*$F20+$C$21*SQRT(1-($F20)^2)+1*(($C$21*$F20)^2-($C$20*(SQRT(1-($F20)^2)^2))/200)</f>
        <v>9.1649962500000051</v>
      </c>
      <c r="H20" s="2">
        <f>$C$20*$F20+$C$21*SQRT(1-($F20)^2)+0.7*(($C$21*$F20)^2-($C$20*(SQRT(1-($F20)^2)^2))/200)</f>
        <v>8.2154973750000035</v>
      </c>
      <c r="I20" s="2">
        <f>$C$20*$F20+$C$21*SQRT(1-($F20)^2)+0.7*(($C$21*$F20)^2-($C$20*(SQRT(1-($F20)^2)^2))/200)</f>
        <v>8.2154973750000035</v>
      </c>
      <c r="J20" s="2">
        <f>$C$20*$F20+$C$21*SQRT(1-($F20)^2)+0.7*(($C$21*$F20)^2-($C$20*(SQRT(1-($F20)^2)^2))/200)</f>
        <v>8.2154973750000035</v>
      </c>
    </row>
    <row r="21" spans="2:12">
      <c r="B21" t="s">
        <v>9</v>
      </c>
      <c r="C21" s="12">
        <f>IF(D15,D15/C8,SQRT((C8)^2 -(M12)^2))</f>
        <v>1.8734993995195208</v>
      </c>
      <c r="D21" t="s">
        <v>6</v>
      </c>
      <c r="F21" s="9">
        <v>0.9</v>
      </c>
      <c r="G21" s="2">
        <f t="shared" ref="G21:G23" si="0">$C$20*$F21+$C$21*SQRT(1-($F21)^2)+1*(($C$21*$F21)^2-($C$20*(SQRT(1-($F21)^2)^2))/200)</f>
        <v>8.7843244553289761</v>
      </c>
      <c r="H21" s="2">
        <f>$C$20*$F21+$C$21*SQRT(1-($F21)^2)+0.7*(($C$21*$F21)^2-($C$20*(SQRT(1-($F21)^2)^2))/200)</f>
        <v>7.9330189553289747</v>
      </c>
      <c r="I21" s="2">
        <f>$C$20*$F21+$C$21*SQRT(1-($F21)^2)+0.5*(($C$21*$F21)^2-($C$20*(SQRT(1-($F21)^2)^2))/200)</f>
        <v>7.3654819553289741</v>
      </c>
      <c r="J21" s="2">
        <f>$C$20*$F21+$C$21*SQRT(1-($F21)^2)+0.2*(($C$21*$F21)^2-($C$20*(SQRT(1-($F21)^2)^2))/200)</f>
        <v>6.5141764553289727</v>
      </c>
    </row>
    <row r="22" spans="2:12">
      <c r="F22" s="9">
        <v>0.85</v>
      </c>
      <c r="G22" s="2">
        <f t="shared" si="0"/>
        <v>8.3599932989757626</v>
      </c>
      <c r="H22" s="2">
        <f>$C$20*$F22+$C$21*SQRT(1-($F22)^2)+0.7*(($C$21*$F22)^2-($C$20*(SQRT(1-($F22)^2)^2))/200)</f>
        <v>7.6015734239757613</v>
      </c>
      <c r="I22" s="2">
        <f>$C$20*$F22+$C$21*SQRT(1-($F22)^2)+0.5*(($C$21*$F22)^2-($C$20*(SQRT(1-($F22)^2)^2))/200)</f>
        <v>7.0959601739757607</v>
      </c>
      <c r="J22" s="2">
        <f>$C$20*$F22+$C$21*SQRT(1-($F22)^2)+0.2*(($C$21*$F22)^2-($C$20*(SQRT(1-($F22)^2)^2))/200)</f>
        <v>6.3375402989757594</v>
      </c>
    </row>
    <row r="23" spans="2:12">
      <c r="F23" s="9">
        <v>0.8</v>
      </c>
      <c r="G23" s="2">
        <f t="shared" si="0"/>
        <v>7.9202396397117152</v>
      </c>
      <c r="H23" s="2">
        <f>$C$20*$F23+$C$21*SQRT(1-($F23)^2)+0.7*(($C$21*$F23)^2-($C$20*(SQRT(1-($F23)^2)^2))/200)</f>
        <v>7.2493976397117139</v>
      </c>
      <c r="I23" s="2">
        <f>$C$20*$F23+$C$21*SQRT(1-($F23)^2)+0.5*(($C$21*$F23)^2-($C$20*(SQRT(1-($F23)^2)^2))/200)</f>
        <v>6.802169639711714</v>
      </c>
      <c r="J23" s="2">
        <f>$C$20*$F23+$C$21*SQRT(1-($F23)^2)+0.2*(($C$21*$F23)^2-($C$20*(SQRT(1-($F23)^2)^2))/200)</f>
        <v>6.1313276397117127</v>
      </c>
    </row>
    <row r="25" spans="2:12" ht="16.5">
      <c r="B25" s="35" t="s">
        <v>26</v>
      </c>
      <c r="E25" s="17" t="s">
        <v>31</v>
      </c>
      <c r="F25" s="17"/>
      <c r="G25" s="17"/>
      <c r="H25" s="17"/>
      <c r="I25" s="17"/>
    </row>
    <row r="26" spans="2:12" ht="13.5" thickBot="1">
      <c r="D26" s="2"/>
      <c r="E26" s="24">
        <v>1</v>
      </c>
      <c r="F26" s="24">
        <v>0.7</v>
      </c>
      <c r="G26" s="24">
        <v>0.5</v>
      </c>
      <c r="H26" s="24">
        <v>0.2</v>
      </c>
      <c r="I26" s="25">
        <v>0</v>
      </c>
      <c r="L26" t="s">
        <v>39</v>
      </c>
    </row>
    <row r="27" spans="2:12">
      <c r="B27" s="18" t="s">
        <v>29</v>
      </c>
      <c r="C27" s="19" t="s">
        <v>32</v>
      </c>
      <c r="D27" s="22">
        <v>6750</v>
      </c>
      <c r="E27" s="26">
        <f>$I$27*(100/(100+G19))</f>
        <v>193.71445431330056</v>
      </c>
      <c r="F27" s="27">
        <f>$I$27*(100/(100+H19))</f>
        <v>195.60042859505674</v>
      </c>
      <c r="G27" s="27">
        <f>$I$27*(100/(100+I19))</f>
        <v>196.87827979671076</v>
      </c>
      <c r="H27" s="27">
        <f>$I$27*(100/(100+J19))</f>
        <v>198.82667201326623</v>
      </c>
      <c r="I27" s="28">
        <f>$H$5*$C$6/$D27</f>
        <v>211.55555555555554</v>
      </c>
      <c r="L27" t="s">
        <v>36</v>
      </c>
    </row>
    <row r="28" spans="2:12">
      <c r="B28" s="18"/>
      <c r="C28" s="19"/>
      <c r="D28" s="22">
        <v>6600</v>
      </c>
      <c r="E28" s="29">
        <f>$I$28*(100/(100+G20))</f>
        <v>198.19873017550381</v>
      </c>
      <c r="F28" s="14">
        <f t="shared" ref="F28:H28" si="1">$I$28*(100/(100+H20))</f>
        <v>199.93775532340788</v>
      </c>
      <c r="G28" s="14">
        <f t="shared" si="1"/>
        <v>199.93775532340788</v>
      </c>
      <c r="H28" s="14">
        <f t="shared" si="1"/>
        <v>199.93775532340788</v>
      </c>
      <c r="I28" s="30">
        <f t="shared" ref="I28:I31" si="2">$H$5*$C$6/$D28</f>
        <v>216.36363636363637</v>
      </c>
      <c r="L28" t="s">
        <v>37</v>
      </c>
    </row>
    <row r="29" spans="2:12">
      <c r="B29" s="18"/>
      <c r="C29" s="19"/>
      <c r="D29" s="22">
        <v>6450</v>
      </c>
      <c r="E29" s="29">
        <f>$I29*(100/(100+G21))</f>
        <v>203.51769425026191</v>
      </c>
      <c r="F29" s="14">
        <f t="shared" ref="F29:H31" si="3">$I29*(100/(100+H21))</f>
        <v>205.1229095415554</v>
      </c>
      <c r="G29" s="14">
        <f t="shared" si="3"/>
        <v>206.20719509210991</v>
      </c>
      <c r="H29" s="14">
        <f t="shared" si="3"/>
        <v>207.85528856814696</v>
      </c>
      <c r="I29" s="30">
        <f t="shared" si="2"/>
        <v>221.3953488372093</v>
      </c>
      <c r="L29" t="s">
        <v>38</v>
      </c>
    </row>
    <row r="30" spans="2:12">
      <c r="B30" s="18"/>
      <c r="C30" s="19"/>
      <c r="D30" s="22">
        <v>6300</v>
      </c>
      <c r="E30" s="29">
        <f>$I30*(100/(100+G22))</f>
        <v>209.17929188244898</v>
      </c>
      <c r="F30" s="14">
        <f t="shared" si="3"/>
        <v>210.65367304021302</v>
      </c>
      <c r="G30" s="14">
        <f t="shared" si="3"/>
        <v>211.64819503784281</v>
      </c>
      <c r="H30" s="14">
        <f t="shared" si="3"/>
        <v>213.15771084169972</v>
      </c>
      <c r="I30" s="30">
        <f t="shared" si="2"/>
        <v>226.66666666666666</v>
      </c>
    </row>
    <row r="31" spans="2:12">
      <c r="B31" s="18"/>
      <c r="C31" s="19"/>
      <c r="D31" s="22">
        <v>6150</v>
      </c>
      <c r="E31" s="29">
        <f>$I31*(100/(100+G23))</f>
        <v>215.15437949952255</v>
      </c>
      <c r="F31" s="14">
        <f t="shared" si="3"/>
        <v>216.50016416058972</v>
      </c>
      <c r="G31" s="14">
        <f t="shared" si="3"/>
        <v>217.40674626228153</v>
      </c>
      <c r="H31" s="14">
        <f t="shared" si="3"/>
        <v>218.78094537690285</v>
      </c>
      <c r="I31" s="30">
        <f t="shared" si="2"/>
        <v>232.19512195121951</v>
      </c>
    </row>
    <row r="32" spans="2:12" ht="3" customHeight="1">
      <c r="C32" s="19"/>
      <c r="D32" s="23"/>
      <c r="E32" s="29"/>
      <c r="F32" s="14"/>
      <c r="G32" s="14"/>
      <c r="H32" s="14"/>
      <c r="I32" s="30"/>
    </row>
    <row r="33" spans="2:9">
      <c r="B33" s="18" t="s">
        <v>30</v>
      </c>
      <c r="C33" s="19"/>
      <c r="D33" s="21">
        <f>D27</f>
        <v>6750</v>
      </c>
      <c r="E33" s="29">
        <f>$I33*(100/(100+G19))</f>
        <v>183.88629449887577</v>
      </c>
      <c r="F33" s="14">
        <f t="shared" ref="F33:H37" si="4">$I33*(100/(100+H19))</f>
        <v>185.67658332074873</v>
      </c>
      <c r="G33" s="14">
        <f t="shared" si="4"/>
        <v>186.88960236584822</v>
      </c>
      <c r="H33" s="14">
        <f t="shared" si="4"/>
        <v>188.73914233024024</v>
      </c>
      <c r="I33" s="30">
        <f>$H$7*$C$6/$D33</f>
        <v>200.82222222222222</v>
      </c>
    </row>
    <row r="34" spans="2:9">
      <c r="B34" s="18"/>
      <c r="C34" s="19"/>
      <c r="D34" s="21">
        <f>D28</f>
        <v>6600</v>
      </c>
      <c r="E34" s="29">
        <f t="shared" ref="E34:E37" si="5">$I34*(100/(100+G20))</f>
        <v>188.14305930630545</v>
      </c>
      <c r="F34" s="14">
        <f t="shared" si="4"/>
        <v>189.79385450185262</v>
      </c>
      <c r="G34" s="14">
        <f t="shared" si="4"/>
        <v>189.79385450185262</v>
      </c>
      <c r="H34" s="14">
        <f t="shared" si="4"/>
        <v>189.79385450185262</v>
      </c>
      <c r="I34" s="30">
        <f t="shared" ref="I34:I37" si="6">$H$7*$C$6/$D34</f>
        <v>205.38636363636363</v>
      </c>
    </row>
    <row r="35" spans="2:9">
      <c r="B35" s="18"/>
      <c r="C35" s="19"/>
      <c r="D35" s="21">
        <f>D29</f>
        <v>6450</v>
      </c>
      <c r="E35" s="29">
        <f t="shared" si="5"/>
        <v>193.19216417432949</v>
      </c>
      <c r="F35" s="14">
        <f t="shared" si="4"/>
        <v>194.71593839569707</v>
      </c>
      <c r="G35" s="14">
        <f t="shared" si="4"/>
        <v>195.74521239993669</v>
      </c>
      <c r="H35" s="14">
        <f t="shared" si="4"/>
        <v>197.30968936873361</v>
      </c>
      <c r="I35" s="30">
        <f t="shared" si="6"/>
        <v>210.16279069767441</v>
      </c>
    </row>
    <row r="36" spans="2:9">
      <c r="B36" s="18"/>
      <c r="C36" s="19"/>
      <c r="D36" s="21">
        <f>D30</f>
        <v>6300</v>
      </c>
      <c r="E36" s="29">
        <f t="shared" si="5"/>
        <v>198.56651898547179</v>
      </c>
      <c r="F36" s="14">
        <f t="shared" si="4"/>
        <v>199.96609698155515</v>
      </c>
      <c r="G36" s="14">
        <f t="shared" si="4"/>
        <v>200.91016161312871</v>
      </c>
      <c r="H36" s="14">
        <f t="shared" si="4"/>
        <v>202.34309168870175</v>
      </c>
      <c r="I36" s="30">
        <f t="shared" si="6"/>
        <v>215.16666666666666</v>
      </c>
    </row>
    <row r="37" spans="2:9">
      <c r="B37" s="18"/>
      <c r="C37" s="19"/>
      <c r="D37" s="21">
        <f>D31</f>
        <v>6150</v>
      </c>
      <c r="E37" s="29">
        <f t="shared" si="5"/>
        <v>204.23845877491442</v>
      </c>
      <c r="F37" s="14">
        <f t="shared" si="4"/>
        <v>205.51596465538333</v>
      </c>
      <c r="G37" s="14">
        <f t="shared" si="4"/>
        <v>206.37655104750399</v>
      </c>
      <c r="H37" s="14">
        <f t="shared" si="4"/>
        <v>207.68102976586883</v>
      </c>
      <c r="I37" s="30">
        <f t="shared" si="6"/>
        <v>220.41463414634146</v>
      </c>
    </row>
    <row r="38" spans="2:9" ht="3" customHeight="1">
      <c r="C38" s="19"/>
      <c r="D38" s="21"/>
      <c r="E38" s="29"/>
      <c r="F38" s="14"/>
      <c r="G38" s="14"/>
      <c r="H38" s="14"/>
      <c r="I38" s="30"/>
    </row>
    <row r="39" spans="2:9">
      <c r="B39" s="18" t="s">
        <v>28</v>
      </c>
      <c r="C39" s="19"/>
      <c r="D39" s="21">
        <f>D27</f>
        <v>6750</v>
      </c>
      <c r="E39" s="29">
        <f>$I39*(100/(100+G19))</f>
        <v>186.87747357283115</v>
      </c>
      <c r="F39" s="14">
        <f t="shared" ref="F39:H43" si="7">$I39*(100/(100+H19))</f>
        <v>188.6968840564077</v>
      </c>
      <c r="G39" s="14">
        <f t="shared" si="7"/>
        <v>189.92963462741511</v>
      </c>
      <c r="H39" s="14">
        <f t="shared" si="7"/>
        <v>191.80926005985685</v>
      </c>
      <c r="I39" s="30">
        <f>$H$9*$C$6/$D39</f>
        <v>204.0888888888889</v>
      </c>
    </row>
    <row r="40" spans="2:9">
      <c r="B40" s="18"/>
      <c r="C40" s="19"/>
      <c r="D40" s="21">
        <f t="shared" ref="D40:D43" si="8">D28</f>
        <v>6600</v>
      </c>
      <c r="E40" s="29">
        <f t="shared" ref="E40:E43" si="9">$I40*(100/(100+G20))</f>
        <v>191.2034808751919</v>
      </c>
      <c r="F40" s="14">
        <f t="shared" si="7"/>
        <v>192.88112866493466</v>
      </c>
      <c r="G40" s="14">
        <f t="shared" si="7"/>
        <v>192.88112866493466</v>
      </c>
      <c r="H40" s="14">
        <f t="shared" si="7"/>
        <v>192.88112866493466</v>
      </c>
      <c r="I40" s="30">
        <f t="shared" ref="I40:I43" si="10">$H$9*$C$6/$D40</f>
        <v>208.72727272727272</v>
      </c>
    </row>
    <row r="41" spans="2:9">
      <c r="B41" s="18"/>
      <c r="C41" s="19"/>
      <c r="D41" s="21">
        <f t="shared" si="8"/>
        <v>6450</v>
      </c>
      <c r="E41" s="29">
        <f t="shared" si="9"/>
        <v>196.33471680613502</v>
      </c>
      <c r="F41" s="14">
        <f t="shared" si="7"/>
        <v>197.88327744008876</v>
      </c>
      <c r="G41" s="14">
        <f t="shared" si="7"/>
        <v>198.929294088859</v>
      </c>
      <c r="H41" s="14">
        <f t="shared" si="7"/>
        <v>200.51921955985944</v>
      </c>
      <c r="I41" s="30">
        <f t="shared" si="10"/>
        <v>213.58139534883722</v>
      </c>
    </row>
    <row r="42" spans="2:9">
      <c r="B42" s="18"/>
      <c r="C42" s="19"/>
      <c r="D42" s="21">
        <f t="shared" si="8"/>
        <v>6300</v>
      </c>
      <c r="E42" s="29">
        <f t="shared" si="9"/>
        <v>201.79649334542137</v>
      </c>
      <c r="F42" s="14">
        <f t="shared" si="7"/>
        <v>203.2188375211467</v>
      </c>
      <c r="G42" s="14">
        <f t="shared" si="7"/>
        <v>204.17825874238952</v>
      </c>
      <c r="H42" s="14">
        <f t="shared" si="7"/>
        <v>205.63449751787505</v>
      </c>
      <c r="I42" s="30">
        <f t="shared" si="10"/>
        <v>218.66666666666666</v>
      </c>
    </row>
    <row r="43" spans="2:9" ht="13.5" thickBot="1">
      <c r="B43" s="18"/>
      <c r="C43" s="19"/>
      <c r="D43" s="21">
        <f t="shared" si="8"/>
        <v>6150</v>
      </c>
      <c r="E43" s="31">
        <f t="shared" si="9"/>
        <v>207.56069551718647</v>
      </c>
      <c r="F43" s="32">
        <f t="shared" si="7"/>
        <v>208.85898189609833</v>
      </c>
      <c r="G43" s="32">
        <f t="shared" si="7"/>
        <v>209.73356698243629</v>
      </c>
      <c r="H43" s="32">
        <f t="shared" si="7"/>
        <v>211.0592649518357</v>
      </c>
      <c r="I43" s="33">
        <f t="shared" si="10"/>
        <v>224</v>
      </c>
    </row>
    <row r="45" spans="2:9">
      <c r="F45" t="s">
        <v>41</v>
      </c>
    </row>
  </sheetData>
  <mergeCells count="12">
    <mergeCell ref="F10:G10"/>
    <mergeCell ref="F5:G5"/>
    <mergeCell ref="F6:G6"/>
    <mergeCell ref="F7:G7"/>
    <mergeCell ref="F8:G8"/>
    <mergeCell ref="F9:G9"/>
    <mergeCell ref="B13:B15"/>
    <mergeCell ref="E25:I25"/>
    <mergeCell ref="B27:B31"/>
    <mergeCell ref="C27:C43"/>
    <mergeCell ref="B33:B37"/>
    <mergeCell ref="B39:B43"/>
  </mergeCells>
  <phoneticPr fontId="2"/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9184C-1573-49FF-AA36-6B25ED02699F}">
  <dimension ref="B3:N45"/>
  <sheetViews>
    <sheetView tabSelected="1" workbookViewId="0">
      <selection activeCell="O24" sqref="O24"/>
    </sheetView>
  </sheetViews>
  <sheetFormatPr defaultRowHeight="12.75"/>
  <cols>
    <col min="2" max="2" width="23.83203125" bestFit="1" customWidth="1"/>
    <col min="3" max="3" width="21.83203125" bestFit="1" customWidth="1"/>
  </cols>
  <sheetData>
    <row r="3" spans="2:14">
      <c r="B3" s="34" t="s">
        <v>2</v>
      </c>
      <c r="F3" s="34" t="s">
        <v>17</v>
      </c>
    </row>
    <row r="5" spans="2:14">
      <c r="B5" s="2" t="s">
        <v>18</v>
      </c>
      <c r="C5" s="5"/>
      <c r="D5" s="2" t="s">
        <v>1</v>
      </c>
      <c r="F5" s="16" t="s">
        <v>20</v>
      </c>
      <c r="G5" s="16"/>
      <c r="H5" s="5"/>
      <c r="I5" s="2" t="s">
        <v>1</v>
      </c>
    </row>
    <row r="6" spans="2:14" ht="13.5" thickBot="1">
      <c r="B6" s="2" t="s">
        <v>19</v>
      </c>
      <c r="C6" s="5"/>
      <c r="D6" s="2" t="s">
        <v>1</v>
      </c>
      <c r="F6" s="20" t="s">
        <v>21</v>
      </c>
      <c r="G6" s="20"/>
      <c r="H6" s="7"/>
      <c r="I6" s="4" t="s">
        <v>1</v>
      </c>
    </row>
    <row r="7" spans="2:14" ht="13.5" thickTop="1">
      <c r="B7" s="2" t="s">
        <v>3</v>
      </c>
      <c r="C7" s="11" t="e">
        <f>C6/C5</f>
        <v>#DIV/0!</v>
      </c>
      <c r="D7" s="2"/>
      <c r="F7" s="15" t="s">
        <v>22</v>
      </c>
      <c r="G7" s="15"/>
      <c r="H7" s="8"/>
      <c r="I7" s="3" t="s">
        <v>1</v>
      </c>
    </row>
    <row r="8" spans="2:14" ht="13.5" thickBot="1">
      <c r="B8" s="2" t="s">
        <v>4</v>
      </c>
      <c r="C8" s="13"/>
      <c r="D8" s="2" t="s">
        <v>6</v>
      </c>
      <c r="F8" s="20" t="s">
        <v>23</v>
      </c>
      <c r="G8" s="20"/>
      <c r="H8" s="7"/>
      <c r="I8" s="4" t="s">
        <v>1</v>
      </c>
    </row>
    <row r="9" spans="2:14" ht="13.5" thickTop="1">
      <c r="B9" s="2" t="s">
        <v>5</v>
      </c>
      <c r="C9" s="5"/>
      <c r="D9" s="2" t="s">
        <v>40</v>
      </c>
      <c r="F9" s="15" t="s">
        <v>24</v>
      </c>
      <c r="G9" s="15"/>
      <c r="H9" s="8"/>
      <c r="I9" s="3" t="s">
        <v>1</v>
      </c>
    </row>
    <row r="10" spans="2:14">
      <c r="F10" s="16" t="s">
        <v>25</v>
      </c>
      <c r="G10" s="16"/>
      <c r="H10" s="5"/>
      <c r="I10" s="2" t="s">
        <v>1</v>
      </c>
    </row>
    <row r="11" spans="2:14">
      <c r="B11" s="34" t="s">
        <v>11</v>
      </c>
      <c r="M11" t="s">
        <v>35</v>
      </c>
    </row>
    <row r="12" spans="2:14" ht="13.5" thickBot="1">
      <c r="B12" s="10" t="s">
        <v>16</v>
      </c>
      <c r="C12" s="4" t="s">
        <v>12</v>
      </c>
      <c r="D12" s="7"/>
      <c r="E12" s="4" t="s">
        <v>33</v>
      </c>
      <c r="M12" s="12">
        <f>IF(D12,SQRT((C8)^2 - (D15/C8)^2),0.95*C8)</f>
        <v>0</v>
      </c>
      <c r="N12" t="s">
        <v>9</v>
      </c>
    </row>
    <row r="13" spans="2:14" ht="13.5" thickTop="1">
      <c r="B13" s="15" t="s">
        <v>15</v>
      </c>
      <c r="C13" s="3" t="s">
        <v>13</v>
      </c>
      <c r="D13" s="8"/>
      <c r="E13" s="3" t="s">
        <v>1</v>
      </c>
    </row>
    <row r="14" spans="2:14">
      <c r="B14" s="16"/>
      <c r="C14" s="2" t="s">
        <v>14</v>
      </c>
      <c r="D14" s="5"/>
      <c r="E14" s="2" t="s">
        <v>34</v>
      </c>
    </row>
    <row r="15" spans="2:14">
      <c r="B15" s="16"/>
      <c r="C15" s="2" t="s">
        <v>10</v>
      </c>
      <c r="D15" s="5"/>
      <c r="E15" s="2" t="s">
        <v>33</v>
      </c>
      <c r="M15" s="12">
        <f>IF(D15,D15/C8,SQRT((C8)^2 -(M12)^2))</f>
        <v>0</v>
      </c>
      <c r="N15" t="s">
        <v>8</v>
      </c>
    </row>
    <row r="17" spans="2:12" ht="16.5">
      <c r="B17" s="35" t="s">
        <v>7</v>
      </c>
      <c r="I17" t="s">
        <v>27</v>
      </c>
    </row>
    <row r="18" spans="2:12">
      <c r="G18" s="1">
        <v>1</v>
      </c>
      <c r="H18" s="1">
        <v>0.7</v>
      </c>
      <c r="I18" s="1">
        <v>0.5</v>
      </c>
      <c r="J18" s="1">
        <v>0.2</v>
      </c>
    </row>
    <row r="19" spans="2:12">
      <c r="B19" t="s">
        <v>4</v>
      </c>
      <c r="C19" s="12">
        <f>C8</f>
        <v>0</v>
      </c>
      <c r="D19" t="s">
        <v>6</v>
      </c>
      <c r="F19" s="9">
        <v>1</v>
      </c>
      <c r="G19" s="2">
        <f>C20*F19+C21*SQRT(1-(F19)^2)+1*((C21*F19)^2-(C20*(SQRT(1-(F19)^2)^2))/200)</f>
        <v>0</v>
      </c>
      <c r="H19" s="2">
        <f>C20*F19+C21*SQRT(1-(F19)^2)+0.7*((C21*F19)^2-(C20*(SQRT(1-(F19)^2)^2))/200)</f>
        <v>0</v>
      </c>
      <c r="I19" s="2">
        <f>C20*F19+C21*SQRT(1-(F19)^2)+0.5*((C21*F19)^2-(C20*(SQRT(1-(F19)^2)^2))/200)</f>
        <v>0</v>
      </c>
      <c r="J19" s="2">
        <f>C20*F19+C21*SQRT(1-(F19)^2)+0.2*((C21*F19)^2-(C20*(SQRT(1-(F19)^2)^2))/200)</f>
        <v>0</v>
      </c>
    </row>
    <row r="20" spans="2:12">
      <c r="B20" t="s">
        <v>8</v>
      </c>
      <c r="C20" s="12">
        <f>IF(D12,SQRT((C8)^2 - (D15/C8)^2),0.95*C8)</f>
        <v>0</v>
      </c>
      <c r="D20" t="s">
        <v>6</v>
      </c>
      <c r="E20" t="s">
        <v>0</v>
      </c>
      <c r="F20" s="9">
        <v>0.95</v>
      </c>
      <c r="G20" s="2">
        <f>$C$20*$F20+$C$21*SQRT(1-($F20)^2)+1*(($C$21*$F20)^2-($C$20*(SQRT(1-($F20)^2)^2))/200)</f>
        <v>0</v>
      </c>
      <c r="H20" s="2">
        <f>$C$20*$F20+$C$21*SQRT(1-($F20)^2)+0.7*(($C$21*$F20)^2-($C$20*(SQRT(1-($F20)^2)^2))/200)</f>
        <v>0</v>
      </c>
      <c r="I20" s="2">
        <f>$C$20*$F20+$C$21*SQRT(1-($F20)^2)+0.7*(($C$21*$F20)^2-($C$20*(SQRT(1-($F20)^2)^2))/200)</f>
        <v>0</v>
      </c>
      <c r="J20" s="2">
        <f>$C$20*$F20+$C$21*SQRT(1-($F20)^2)+0.7*(($C$21*$F20)^2-($C$20*(SQRT(1-($F20)^2)^2))/200)</f>
        <v>0</v>
      </c>
    </row>
    <row r="21" spans="2:12">
      <c r="B21" t="s">
        <v>9</v>
      </c>
      <c r="C21" s="12">
        <f>IF(D15,D15/C8,SQRT((C8)^2 -(M12)^2))</f>
        <v>0</v>
      </c>
      <c r="D21" t="s">
        <v>6</v>
      </c>
      <c r="F21" s="9">
        <v>0.9</v>
      </c>
      <c r="G21" s="2">
        <f t="shared" ref="G21:G23" si="0">$C$20*$F21+$C$21*SQRT(1-($F21)^2)+1*(($C$21*$F21)^2-($C$20*(SQRT(1-($F21)^2)^2))/200)</f>
        <v>0</v>
      </c>
      <c r="H21" s="2">
        <f>$C$20*$F21+$C$21*SQRT(1-($F21)^2)+0.7*(($C$21*$F21)^2-($C$20*(SQRT(1-($F21)^2)^2))/200)</f>
        <v>0</v>
      </c>
      <c r="I21" s="2">
        <f>$C$20*$F21+$C$21*SQRT(1-($F21)^2)+0.5*(($C$21*$F21)^2-($C$20*(SQRT(1-($F21)^2)^2))/200)</f>
        <v>0</v>
      </c>
      <c r="J21" s="2">
        <f>$C$20*$F21+$C$21*SQRT(1-($F21)^2)+0.2*(($C$21*$F21)^2-($C$20*(SQRT(1-($F21)^2)^2))/200)</f>
        <v>0</v>
      </c>
    </row>
    <row r="22" spans="2:12">
      <c r="F22" s="9">
        <v>0.85</v>
      </c>
      <c r="G22" s="2">
        <f t="shared" si="0"/>
        <v>0</v>
      </c>
      <c r="H22" s="2">
        <f>$C$20*$F22+$C$21*SQRT(1-($F22)^2)+0.7*(($C$21*$F22)^2-($C$20*(SQRT(1-($F22)^2)^2))/200)</f>
        <v>0</v>
      </c>
      <c r="I22" s="2">
        <f>$C$20*$F22+$C$21*SQRT(1-($F22)^2)+0.5*(($C$21*$F22)^2-($C$20*(SQRT(1-($F22)^2)^2))/200)</f>
        <v>0</v>
      </c>
      <c r="J22" s="2">
        <f>$C$20*$F22+$C$21*SQRT(1-($F22)^2)+0.2*(($C$21*$F22)^2-($C$20*(SQRT(1-($F22)^2)^2))/200)</f>
        <v>0</v>
      </c>
    </row>
    <row r="23" spans="2:12">
      <c r="F23" s="9">
        <v>0.8</v>
      </c>
      <c r="G23" s="2">
        <f t="shared" si="0"/>
        <v>0</v>
      </c>
      <c r="H23" s="2">
        <f>$C$20*$F23+$C$21*SQRT(1-($F23)^2)+0.7*(($C$21*$F23)^2-($C$20*(SQRT(1-($F23)^2)^2))/200)</f>
        <v>0</v>
      </c>
      <c r="I23" s="2">
        <f>$C$20*$F23+$C$21*SQRT(1-($F23)^2)+0.5*(($C$21*$F23)^2-($C$20*(SQRT(1-($F23)^2)^2))/200)</f>
        <v>0</v>
      </c>
      <c r="J23" s="2">
        <f>$C$20*$F23+$C$21*SQRT(1-($F23)^2)+0.2*(($C$21*$F23)^2-($C$20*(SQRT(1-($F23)^2)^2))/200)</f>
        <v>0</v>
      </c>
    </row>
    <row r="25" spans="2:12" ht="16.5">
      <c r="B25" s="35" t="s">
        <v>26</v>
      </c>
      <c r="E25" s="17" t="s">
        <v>31</v>
      </c>
      <c r="F25" s="17"/>
      <c r="G25" s="17"/>
      <c r="H25" s="17"/>
      <c r="I25" s="17"/>
    </row>
    <row r="26" spans="2:12" ht="13.5" thickBot="1">
      <c r="D26" s="2"/>
      <c r="E26" s="24">
        <v>1</v>
      </c>
      <c r="F26" s="24">
        <v>0.7</v>
      </c>
      <c r="G26" s="24">
        <v>0.5</v>
      </c>
      <c r="H26" s="24">
        <v>0.2</v>
      </c>
      <c r="I26" s="25">
        <v>0</v>
      </c>
      <c r="L26" t="s">
        <v>39</v>
      </c>
    </row>
    <row r="27" spans="2:12">
      <c r="B27" s="18" t="s">
        <v>29</v>
      </c>
      <c r="C27" s="19" t="s">
        <v>32</v>
      </c>
      <c r="D27" s="22"/>
      <c r="E27" s="26" t="e">
        <f>$I$27*(100/(100+G19))</f>
        <v>#DIV/0!</v>
      </c>
      <c r="F27" s="27" t="e">
        <f>$I$27*(100/(100+H19))</f>
        <v>#DIV/0!</v>
      </c>
      <c r="G27" s="27" t="e">
        <f>$I$27*(100/(100+I19))</f>
        <v>#DIV/0!</v>
      </c>
      <c r="H27" s="27" t="e">
        <f>$I$27*(100/(100+J19))</f>
        <v>#DIV/0!</v>
      </c>
      <c r="I27" s="28" t="e">
        <f>$H$5*$C$6/$D27</f>
        <v>#DIV/0!</v>
      </c>
      <c r="L27" t="s">
        <v>36</v>
      </c>
    </row>
    <row r="28" spans="2:12">
      <c r="B28" s="18"/>
      <c r="C28" s="19"/>
      <c r="D28" s="22"/>
      <c r="E28" s="29" t="e">
        <f>$I$28*(100/(100+G20))</f>
        <v>#DIV/0!</v>
      </c>
      <c r="F28" s="14" t="e">
        <f t="shared" ref="F28:H28" si="1">$I$28*(100/(100+H20))</f>
        <v>#DIV/0!</v>
      </c>
      <c r="G28" s="14" t="e">
        <f t="shared" si="1"/>
        <v>#DIV/0!</v>
      </c>
      <c r="H28" s="14" t="e">
        <f t="shared" si="1"/>
        <v>#DIV/0!</v>
      </c>
      <c r="I28" s="30" t="e">
        <f t="shared" ref="I28:I31" si="2">$H$5*$C$6/$D28</f>
        <v>#DIV/0!</v>
      </c>
      <c r="L28" t="s">
        <v>37</v>
      </c>
    </row>
    <row r="29" spans="2:12">
      <c r="B29" s="18"/>
      <c r="C29" s="19"/>
      <c r="D29" s="22"/>
      <c r="E29" s="29" t="e">
        <f>$I29*(100/(100+G21))</f>
        <v>#DIV/0!</v>
      </c>
      <c r="F29" s="14" t="e">
        <f t="shared" ref="F29:H31" si="3">$I29*(100/(100+H21))</f>
        <v>#DIV/0!</v>
      </c>
      <c r="G29" s="14" t="e">
        <f t="shared" si="3"/>
        <v>#DIV/0!</v>
      </c>
      <c r="H29" s="14" t="e">
        <f t="shared" si="3"/>
        <v>#DIV/0!</v>
      </c>
      <c r="I29" s="30" t="e">
        <f t="shared" si="2"/>
        <v>#DIV/0!</v>
      </c>
      <c r="L29" t="s">
        <v>38</v>
      </c>
    </row>
    <row r="30" spans="2:12">
      <c r="B30" s="18"/>
      <c r="C30" s="19"/>
      <c r="D30" s="22"/>
      <c r="E30" s="29" t="e">
        <f>$I30*(100/(100+G22))</f>
        <v>#DIV/0!</v>
      </c>
      <c r="F30" s="14" t="e">
        <f t="shared" si="3"/>
        <v>#DIV/0!</v>
      </c>
      <c r="G30" s="14" t="e">
        <f t="shared" si="3"/>
        <v>#DIV/0!</v>
      </c>
      <c r="H30" s="14" t="e">
        <f t="shared" si="3"/>
        <v>#DIV/0!</v>
      </c>
      <c r="I30" s="30" t="e">
        <f t="shared" si="2"/>
        <v>#DIV/0!</v>
      </c>
    </row>
    <row r="31" spans="2:12">
      <c r="B31" s="18"/>
      <c r="C31" s="19"/>
      <c r="D31" s="22"/>
      <c r="E31" s="29" t="e">
        <f>$I31*(100/(100+G23))</f>
        <v>#DIV/0!</v>
      </c>
      <c r="F31" s="14" t="e">
        <f t="shared" si="3"/>
        <v>#DIV/0!</v>
      </c>
      <c r="G31" s="14" t="e">
        <f t="shared" si="3"/>
        <v>#DIV/0!</v>
      </c>
      <c r="H31" s="14" t="e">
        <f t="shared" si="3"/>
        <v>#DIV/0!</v>
      </c>
      <c r="I31" s="30" t="e">
        <f t="shared" si="2"/>
        <v>#DIV/0!</v>
      </c>
    </row>
    <row r="32" spans="2:12" ht="3" customHeight="1">
      <c r="C32" s="19"/>
      <c r="D32" s="23"/>
      <c r="E32" s="29"/>
      <c r="F32" s="14"/>
      <c r="G32" s="14"/>
      <c r="H32" s="14"/>
      <c r="I32" s="30"/>
    </row>
    <row r="33" spans="2:9">
      <c r="B33" s="18" t="s">
        <v>30</v>
      </c>
      <c r="C33" s="19"/>
      <c r="D33" s="21">
        <f>D27</f>
        <v>0</v>
      </c>
      <c r="E33" s="29" t="e">
        <f>$I33*(100/(100+G19))</f>
        <v>#DIV/0!</v>
      </c>
      <c r="F33" s="14" t="e">
        <f t="shared" ref="F33:H37" si="4">$I33*(100/(100+H19))</f>
        <v>#DIV/0!</v>
      </c>
      <c r="G33" s="14" t="e">
        <f t="shared" si="4"/>
        <v>#DIV/0!</v>
      </c>
      <c r="H33" s="14" t="e">
        <f t="shared" si="4"/>
        <v>#DIV/0!</v>
      </c>
      <c r="I33" s="30" t="e">
        <f>$H$7*$C$6/$D33</f>
        <v>#DIV/0!</v>
      </c>
    </row>
    <row r="34" spans="2:9">
      <c r="B34" s="18"/>
      <c r="C34" s="19"/>
      <c r="D34" s="21">
        <f>D28</f>
        <v>0</v>
      </c>
      <c r="E34" s="29" t="e">
        <f t="shared" ref="E34:E37" si="5">$I34*(100/(100+G20))</f>
        <v>#DIV/0!</v>
      </c>
      <c r="F34" s="14" t="e">
        <f t="shared" si="4"/>
        <v>#DIV/0!</v>
      </c>
      <c r="G34" s="14" t="e">
        <f t="shared" si="4"/>
        <v>#DIV/0!</v>
      </c>
      <c r="H34" s="14" t="e">
        <f t="shared" si="4"/>
        <v>#DIV/0!</v>
      </c>
      <c r="I34" s="30" t="e">
        <f t="shared" ref="I34:I37" si="6">$H$7*$C$6/$D34</f>
        <v>#DIV/0!</v>
      </c>
    </row>
    <row r="35" spans="2:9">
      <c r="B35" s="18"/>
      <c r="C35" s="19"/>
      <c r="D35" s="21">
        <f>D29</f>
        <v>0</v>
      </c>
      <c r="E35" s="29" t="e">
        <f t="shared" si="5"/>
        <v>#DIV/0!</v>
      </c>
      <c r="F35" s="14" t="e">
        <f t="shared" si="4"/>
        <v>#DIV/0!</v>
      </c>
      <c r="G35" s="14" t="e">
        <f t="shared" si="4"/>
        <v>#DIV/0!</v>
      </c>
      <c r="H35" s="14" t="e">
        <f t="shared" si="4"/>
        <v>#DIV/0!</v>
      </c>
      <c r="I35" s="30" t="e">
        <f t="shared" si="6"/>
        <v>#DIV/0!</v>
      </c>
    </row>
    <row r="36" spans="2:9">
      <c r="B36" s="18"/>
      <c r="C36" s="19"/>
      <c r="D36" s="21">
        <f>D30</f>
        <v>0</v>
      </c>
      <c r="E36" s="29" t="e">
        <f t="shared" si="5"/>
        <v>#DIV/0!</v>
      </c>
      <c r="F36" s="14" t="e">
        <f t="shared" si="4"/>
        <v>#DIV/0!</v>
      </c>
      <c r="G36" s="14" t="e">
        <f t="shared" si="4"/>
        <v>#DIV/0!</v>
      </c>
      <c r="H36" s="14" t="e">
        <f t="shared" si="4"/>
        <v>#DIV/0!</v>
      </c>
      <c r="I36" s="30" t="e">
        <f t="shared" si="6"/>
        <v>#DIV/0!</v>
      </c>
    </row>
    <row r="37" spans="2:9">
      <c r="B37" s="18"/>
      <c r="C37" s="19"/>
      <c r="D37" s="21">
        <f>D31</f>
        <v>0</v>
      </c>
      <c r="E37" s="29" t="e">
        <f t="shared" si="5"/>
        <v>#DIV/0!</v>
      </c>
      <c r="F37" s="14" t="e">
        <f t="shared" si="4"/>
        <v>#DIV/0!</v>
      </c>
      <c r="G37" s="14" t="e">
        <f t="shared" si="4"/>
        <v>#DIV/0!</v>
      </c>
      <c r="H37" s="14" t="e">
        <f t="shared" si="4"/>
        <v>#DIV/0!</v>
      </c>
      <c r="I37" s="30" t="e">
        <f t="shared" si="6"/>
        <v>#DIV/0!</v>
      </c>
    </row>
    <row r="38" spans="2:9" ht="3" customHeight="1">
      <c r="C38" s="19"/>
      <c r="D38" s="21"/>
      <c r="E38" s="29"/>
      <c r="F38" s="14"/>
      <c r="G38" s="14"/>
      <c r="H38" s="14"/>
      <c r="I38" s="30"/>
    </row>
    <row r="39" spans="2:9">
      <c r="B39" s="18" t="s">
        <v>28</v>
      </c>
      <c r="C39" s="19"/>
      <c r="D39" s="21">
        <f>D27</f>
        <v>0</v>
      </c>
      <c r="E39" s="29" t="e">
        <f>$I39*(100/(100+G19))</f>
        <v>#DIV/0!</v>
      </c>
      <c r="F39" s="14" t="e">
        <f t="shared" ref="F39:H43" si="7">$I39*(100/(100+H19))</f>
        <v>#DIV/0!</v>
      </c>
      <c r="G39" s="14" t="e">
        <f t="shared" si="7"/>
        <v>#DIV/0!</v>
      </c>
      <c r="H39" s="14" t="e">
        <f t="shared" si="7"/>
        <v>#DIV/0!</v>
      </c>
      <c r="I39" s="30" t="e">
        <f>$H$9*$C$6/$D39</f>
        <v>#DIV/0!</v>
      </c>
    </row>
    <row r="40" spans="2:9">
      <c r="B40" s="18"/>
      <c r="C40" s="19"/>
      <c r="D40" s="21">
        <f t="shared" ref="D40:D43" si="8">D28</f>
        <v>0</v>
      </c>
      <c r="E40" s="29" t="e">
        <f t="shared" ref="E40:E43" si="9">$I40*(100/(100+G20))</f>
        <v>#DIV/0!</v>
      </c>
      <c r="F40" s="14" t="e">
        <f t="shared" si="7"/>
        <v>#DIV/0!</v>
      </c>
      <c r="G40" s="14" t="e">
        <f t="shared" si="7"/>
        <v>#DIV/0!</v>
      </c>
      <c r="H40" s="14" t="e">
        <f t="shared" si="7"/>
        <v>#DIV/0!</v>
      </c>
      <c r="I40" s="30" t="e">
        <f t="shared" ref="I40:I43" si="10">$H$9*$C$6/$D40</f>
        <v>#DIV/0!</v>
      </c>
    </row>
    <row r="41" spans="2:9">
      <c r="B41" s="18"/>
      <c r="C41" s="19"/>
      <c r="D41" s="21">
        <f t="shared" si="8"/>
        <v>0</v>
      </c>
      <c r="E41" s="29" t="e">
        <f t="shared" si="9"/>
        <v>#DIV/0!</v>
      </c>
      <c r="F41" s="14" t="e">
        <f t="shared" si="7"/>
        <v>#DIV/0!</v>
      </c>
      <c r="G41" s="14" t="e">
        <f t="shared" si="7"/>
        <v>#DIV/0!</v>
      </c>
      <c r="H41" s="14" t="e">
        <f t="shared" si="7"/>
        <v>#DIV/0!</v>
      </c>
      <c r="I41" s="30" t="e">
        <f t="shared" si="10"/>
        <v>#DIV/0!</v>
      </c>
    </row>
    <row r="42" spans="2:9">
      <c r="B42" s="18"/>
      <c r="C42" s="19"/>
      <c r="D42" s="21">
        <f t="shared" si="8"/>
        <v>0</v>
      </c>
      <c r="E42" s="29" t="e">
        <f t="shared" si="9"/>
        <v>#DIV/0!</v>
      </c>
      <c r="F42" s="14" t="e">
        <f t="shared" si="7"/>
        <v>#DIV/0!</v>
      </c>
      <c r="G42" s="14" t="e">
        <f t="shared" si="7"/>
        <v>#DIV/0!</v>
      </c>
      <c r="H42" s="14" t="e">
        <f t="shared" si="7"/>
        <v>#DIV/0!</v>
      </c>
      <c r="I42" s="30" t="e">
        <f t="shared" si="10"/>
        <v>#DIV/0!</v>
      </c>
    </row>
    <row r="43" spans="2:9" ht="13.5" thickBot="1">
      <c r="B43" s="18"/>
      <c r="C43" s="19"/>
      <c r="D43" s="21">
        <f t="shared" si="8"/>
        <v>0</v>
      </c>
      <c r="E43" s="31" t="e">
        <f t="shared" si="9"/>
        <v>#DIV/0!</v>
      </c>
      <c r="F43" s="32" t="e">
        <f t="shared" si="7"/>
        <v>#DIV/0!</v>
      </c>
      <c r="G43" s="32" t="e">
        <f t="shared" si="7"/>
        <v>#DIV/0!</v>
      </c>
      <c r="H43" s="32" t="e">
        <f t="shared" si="7"/>
        <v>#DIV/0!</v>
      </c>
      <c r="I43" s="33" t="e">
        <f t="shared" si="10"/>
        <v>#DIV/0!</v>
      </c>
    </row>
    <row r="45" spans="2:9">
      <c r="F45" t="s">
        <v>41</v>
      </c>
    </row>
  </sheetData>
  <mergeCells count="12">
    <mergeCell ref="B13:B15"/>
    <mergeCell ref="E25:I25"/>
    <mergeCell ref="B27:B31"/>
    <mergeCell ref="C27:C43"/>
    <mergeCell ref="B33:B37"/>
    <mergeCell ref="B39:B43"/>
    <mergeCell ref="F5:G5"/>
    <mergeCell ref="F6:G6"/>
    <mergeCell ref="F7:G7"/>
    <mergeCell ref="F8:G8"/>
    <mergeCell ref="F9:G9"/>
    <mergeCell ref="F10:G10"/>
  </mergeCells>
  <phoneticPr fontId="2"/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タップ検討書 (使用例）</vt:lpstr>
      <vt:lpstr>タップ検討書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石毛 嘉希(ishige yoshiki)/AGC/鹿・化施・施設</dc:creator>
  <cp:lastModifiedBy>石毛 嘉希</cp:lastModifiedBy>
  <dcterms:created xsi:type="dcterms:W3CDTF">2021-07-21T00:44:28Z</dcterms:created>
  <dcterms:modified xsi:type="dcterms:W3CDTF">2022-04-10T02:49:47Z</dcterms:modified>
</cp:coreProperties>
</file>